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מחשבון תשואה" sheetId="1" state="visible" r:id="rId1"/>
    <sheet name="השוואת שלושה נכסים" sheetId="2" state="visible" r:id="rId2"/>
    <sheet name="איך קוראים את המספרים" sheetId="3" state="visible" r:id="rId3"/>
  </sheets>
  <definedNames/>
  <calcPr calcId="124519" fullCalcOnLoad="1"/>
</workbook>
</file>

<file path=xl/styles.xml><?xml version="1.0" encoding="utf-8"?>
<styleSheet xmlns="http://schemas.openxmlformats.org/spreadsheetml/2006/main">
  <numFmts count="5">
    <numFmt numFmtId="164" formatCode="#,##0&quot; ₪&quot;"/>
    <numFmt numFmtId="165" formatCode="0.0"/>
    <numFmt numFmtId="166" formatCode="0.0&quot;%&quot;"/>
    <numFmt numFmtId="167" formatCode="0&quot;%&quot;"/>
    <numFmt numFmtId="168" formatCode="0.00&quot;%&quot;"/>
  </numFmts>
  <fonts count="10">
    <font>
      <name val="Calibri"/>
      <family val="2"/>
      <color theme="1"/>
      <sz val="11"/>
      <scheme val="minor"/>
    </font>
    <font>
      <name val="Arial"/>
      <b val="1"/>
      <color rgb="FFFFFFFF"/>
      <sz val="16"/>
    </font>
    <font>
      <name val="Arial"/>
      <color rgb="FF54595F"/>
      <sz val="10"/>
    </font>
    <font>
      <name val="Arial"/>
      <b val="1"/>
      <color rgb="FFFFFFFF"/>
      <sz val="12"/>
    </font>
    <font>
      <name val="Arial"/>
      <color rgb="FF23234D"/>
      <sz val="11"/>
    </font>
    <font>
      <name val="Arial"/>
      <b val="1"/>
      <color rgb="FF23234D"/>
      <sz val="11"/>
    </font>
    <font>
      <name val="Arial"/>
      <color rgb="FF54595F"/>
      <sz val="9"/>
    </font>
    <font>
      <name val="Arial"/>
      <b val="1"/>
      <color rgb="FFFFFFFF"/>
      <sz val="14"/>
    </font>
    <font>
      <name val="Arial"/>
      <b val="1"/>
      <color rgb="FFFFFFFF"/>
      <sz val="15"/>
    </font>
    <font>
      <name val="Arial"/>
      <b val="1"/>
      <color rgb="FFFFFFFF"/>
      <sz val="11"/>
    </font>
  </fonts>
  <fills count="6">
    <fill>
      <patternFill/>
    </fill>
    <fill>
      <patternFill patternType="gray125"/>
    </fill>
    <fill>
      <patternFill patternType="solid">
        <fgColor rgb="FF23234D"/>
      </patternFill>
    </fill>
    <fill>
      <patternFill patternType="solid">
        <fgColor rgb="FFF1592A"/>
      </patternFill>
    </fill>
    <fill>
      <patternFill patternType="solid">
        <fgColor rgb="FFFFF6E5"/>
      </patternFill>
    </fill>
    <fill>
      <patternFill patternType="solid">
        <fgColor rgb="FFF7F8FA"/>
      </patternFill>
    </fill>
  </fills>
  <borders count="3">
    <border>
      <left/>
      <right/>
      <top/>
      <bottom/>
      <diagonal/>
    </border>
    <border>
      <left style="thin">
        <color rgb="FFE4E5E8"/>
      </left>
      <right style="thin">
        <color rgb="FFE4E5E8"/>
      </right>
      <top style="thin">
        <color rgb="FFE4E5E8"/>
      </top>
      <bottom style="thin">
        <color rgb="FFE4E5E8"/>
      </bottom>
    </border>
    <border/>
  </borders>
  <cellStyleXfs count="1">
    <xf numFmtId="0" fontId="0" fillId="0" borderId="0"/>
  </cellStyleXfs>
  <cellXfs count="28">
    <xf numFmtId="0" fontId="0" fillId="0" borderId="0" pivotButton="0" quotePrefix="0" xfId="0"/>
    <xf numFmtId="0" fontId="1" fillId="2" borderId="1" applyAlignment="1" pivotButton="0" quotePrefix="0" xfId="0">
      <alignment horizontal="center" vertical="center"/>
    </xf>
    <xf numFmtId="0" fontId="2" fillId="0" borderId="1" applyAlignment="1" pivotButton="0" quotePrefix="0" xfId="0">
      <alignment horizontal="center" vertical="center" wrapText="1"/>
    </xf>
    <xf numFmtId="0" fontId="3" fillId="3" borderId="1" applyAlignment="1" pivotButton="0" quotePrefix="0" xfId="0">
      <alignment horizontal="center" vertical="center"/>
    </xf>
    <xf numFmtId="0" fontId="4" fillId="0" borderId="1" applyAlignment="1" pivotButton="0" quotePrefix="0" xfId="0">
      <alignment horizontal="right" vertical="center"/>
    </xf>
    <xf numFmtId="164" fontId="5" fillId="4" borderId="1" applyAlignment="1" pivotButton="0" quotePrefix="0" xfId="0">
      <alignment horizontal="center" vertical="center"/>
    </xf>
    <xf numFmtId="0" fontId="6" fillId="0" borderId="2" applyAlignment="1" pivotButton="0" quotePrefix="0" xfId="0">
      <alignment horizontal="right" vertical="center" wrapText="1"/>
    </xf>
    <xf numFmtId="165" fontId="5" fillId="4" borderId="1" applyAlignment="1" pivotButton="0" quotePrefix="0" xfId="0">
      <alignment horizontal="center" vertical="center"/>
    </xf>
    <xf numFmtId="166" fontId="5" fillId="4" borderId="1" applyAlignment="1" pivotButton="0" quotePrefix="0" xfId="0">
      <alignment horizontal="center" vertical="center"/>
    </xf>
    <xf numFmtId="167" fontId="5" fillId="4" borderId="1" applyAlignment="1" pivotButton="0" quotePrefix="0" xfId="0">
      <alignment horizontal="center" vertical="center"/>
    </xf>
    <xf numFmtId="168" fontId="5" fillId="4" borderId="1" applyAlignment="1" pivotButton="0" quotePrefix="0" xfId="0">
      <alignment horizontal="center" vertical="center"/>
    </xf>
    <xf numFmtId="1" fontId="5" fillId="4" borderId="1" applyAlignment="1" pivotButton="0" quotePrefix="0" xfId="0">
      <alignment horizontal="center" vertical="center"/>
    </xf>
    <xf numFmtId="164" fontId="5" fillId="5" borderId="1" applyAlignment="1" pivotButton="0" quotePrefix="0" xfId="0">
      <alignment horizontal="center" vertical="center"/>
    </xf>
    <xf numFmtId="0" fontId="5" fillId="0" borderId="1" applyAlignment="1" pivotButton="0" quotePrefix="0" xfId="0">
      <alignment horizontal="right" vertical="center"/>
    </xf>
    <xf numFmtId="0" fontId="3" fillId="2" borderId="1" applyAlignment="1" pivotButton="0" quotePrefix="0" xfId="0">
      <alignment horizontal="right" vertical="center"/>
    </xf>
    <xf numFmtId="168" fontId="7" fillId="2" borderId="1" applyAlignment="1" pivotButton="0" quotePrefix="0" xfId="0">
      <alignment horizontal="center" vertical="center"/>
    </xf>
    <xf numFmtId="0" fontId="3" fillId="3" borderId="1" applyAlignment="1" pivotButton="0" quotePrefix="0" xfId="0">
      <alignment horizontal="right" vertical="center"/>
    </xf>
    <xf numFmtId="164" fontId="7" fillId="3" borderId="1" applyAlignment="1" pivotButton="0" quotePrefix="0" xfId="0">
      <alignment horizontal="center" vertical="center"/>
    </xf>
    <xf numFmtId="0" fontId="6" fillId="0" borderId="1" applyAlignment="1" pivotButton="0" quotePrefix="0" xfId="0">
      <alignment horizontal="right" vertical="center" wrapText="1"/>
    </xf>
    <xf numFmtId="0" fontId="8" fillId="2" borderId="1" applyAlignment="1" pivotButton="0" quotePrefix="0" xfId="0">
      <alignment horizontal="center" vertical="center"/>
    </xf>
    <xf numFmtId="0" fontId="9" fillId="3" borderId="1" applyAlignment="1" pivotButton="0" quotePrefix="0" xfId="0">
      <alignment horizontal="center" vertical="center"/>
    </xf>
    <xf numFmtId="0" fontId="4" fillId="2" borderId="1" applyAlignment="1" pivotButton="0" quotePrefix="0" xfId="0">
      <alignment horizontal="right" vertical="center"/>
    </xf>
    <xf numFmtId="168" fontId="5" fillId="5" borderId="1" applyAlignment="1" pivotButton="0" quotePrefix="0" xfId="0">
      <alignment horizontal="center" vertical="center"/>
    </xf>
    <xf numFmtId="168" fontId="9" fillId="3" borderId="1" applyAlignment="1" pivotButton="0" quotePrefix="0" xfId="0">
      <alignment horizontal="center" vertical="center"/>
    </xf>
    <xf numFmtId="164" fontId="9" fillId="3" borderId="1" applyAlignment="1" pivotButton="0" quotePrefix="0" xfId="0">
      <alignment horizontal="center" vertical="center"/>
    </xf>
    <xf numFmtId="0" fontId="5" fillId="5" borderId="1" applyAlignment="1" pivotButton="0" quotePrefix="0" xfId="0">
      <alignment horizontal="right" vertical="center"/>
    </xf>
    <xf numFmtId="0" fontId="4" fillId="0" borderId="1" applyAlignment="1" pivotButton="0" quotePrefix="0" xfId="0">
      <alignment horizontal="right" vertical="center" wrapText="1"/>
    </xf>
    <xf numFmtId="0" fontId="2" fillId="0" borderId="1" applyAlignment="1" pivotButton="0" quotePrefix="0" xfId="0">
      <alignment horizontal="righ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E36"/>
  <sheetViews>
    <sheetView rightToLeft="1" workbookViewId="0">
      <selection activeCell="A1" sqref="A1"/>
    </sheetView>
  </sheetViews>
  <sheetFormatPr baseColWidth="8" defaultRowHeight="15"/>
  <cols>
    <col width="3" customWidth="1" min="1" max="1"/>
    <col width="40" customWidth="1" min="2" max="2"/>
    <col width="20" customWidth="1" min="3" max="3"/>
    <col width="3" customWidth="1" min="4" max="4"/>
    <col width="46" customWidth="1" min="5" max="5"/>
  </cols>
  <sheetData>
    <row r="2" ht="30" customHeight="1">
      <c r="B2" s="1" t="inlineStr">
        <is>
          <t>מחשבון תשואה לדירה להשקעה</t>
        </is>
      </c>
    </row>
    <row r="3" ht="20" customHeight="1">
      <c r="B3" s="2" t="inlineStr">
        <is>
          <t>שרית שחם · ליווי משקיעים בנדל״ן · shacham-nadlan.com</t>
        </is>
      </c>
    </row>
    <row r="5" ht="24" customHeight="1">
      <c r="B5" s="3" t="inlineStr">
        <is>
          <t>הנתונים שלכם (מלאו רק את התאים הצהובים)</t>
        </is>
      </c>
    </row>
    <row r="6">
      <c r="B6" s="4" t="inlineStr">
        <is>
          <t>מחיר הנכס</t>
        </is>
      </c>
      <c r="C6" s="5" t="n">
        <v>1500000</v>
      </c>
      <c r="E6" s="6" t="inlineStr">
        <is>
          <t>מחיר הרכישה בפועל, לפני עלויות נלוות.</t>
        </is>
      </c>
    </row>
    <row r="7">
      <c r="B7" s="4" t="inlineStr">
        <is>
          <t>עלויות רכישה ושיפוץ</t>
        </is>
      </c>
      <c r="C7" s="5" t="n">
        <v>150000</v>
      </c>
      <c r="E7" s="6" t="inlineStr">
        <is>
          <t>מס רכישה, עו״ד, תיווך, שמאי ושיפוץ. כלל אצבע: כ-10% ממחיר הנכס בדירה להשקעה.</t>
        </is>
      </c>
    </row>
    <row r="8">
      <c r="B8" s="4" t="inlineStr">
        <is>
          <t>שכר דירה חודשי צפוי</t>
        </is>
      </c>
      <c r="C8" s="5" t="n">
        <v>4500</v>
      </c>
      <c r="E8" s="6" t="inlineStr">
        <is>
          <t>לפי שכר דירה אמיתי באזור, לא לפי מה שהמוכר מבטיח.</t>
        </is>
      </c>
    </row>
    <row r="9">
      <c r="B9" s="4" t="inlineStr">
        <is>
          <t>חודשי ריקנות בשנה</t>
        </is>
      </c>
      <c r="C9" s="7" t="n">
        <v>0.5</v>
      </c>
      <c r="E9" s="6" t="inlineStr">
        <is>
          <t>הזמן שבו הדירה עומדת ריקה בין שוכרים. 0.5 הוא הנחה סבירה, לא אופטימית.</t>
        </is>
      </c>
    </row>
    <row r="10">
      <c r="B10" s="4" t="inlineStr">
        <is>
          <t>הוצאות קבועות בשנה</t>
        </is>
      </c>
      <c r="C10" s="5" t="n">
        <v>4000</v>
      </c>
      <c r="E10" s="6" t="inlineStr">
        <is>
          <t>ביטוח מבנה, ועד בית וארנונה שאתם סופגים בתקופות ריקנות.</t>
        </is>
      </c>
    </row>
    <row r="11">
      <c r="B11" s="4" t="inlineStr">
        <is>
          <t>תחזוקה ובלת״מ (% מההכנסה)</t>
        </is>
      </c>
      <c r="C11" s="8" t="n">
        <v>5</v>
      </c>
      <c r="E11" s="6" t="inlineStr">
        <is>
          <t>דוד שמתפוצץ, צנרת, צבע. אל תרדו מתחת ל-5%.</t>
        </is>
      </c>
    </row>
    <row r="12">
      <c r="B12" s="4" t="inlineStr">
        <is>
          <t>דמי ניהול (% מההכנסה)</t>
        </is>
      </c>
      <c r="C12" s="8" t="n">
        <v>0</v>
      </c>
      <c r="E12" s="6" t="inlineStr">
        <is>
          <t>אם חברת ניהול מטפלת בנכס. 0 אם אתם מנהלים לבד.</t>
        </is>
      </c>
    </row>
    <row r="14" ht="24" customHeight="1">
      <c r="B14" s="3" t="inlineStr">
        <is>
          <t>המימון</t>
        </is>
      </c>
    </row>
    <row r="15">
      <c r="B15" s="4" t="inlineStr">
        <is>
          <t>אחוז מימון (משכנתא)</t>
        </is>
      </c>
      <c r="C15" s="9" t="n">
        <v>50</v>
      </c>
      <c r="E15" s="6" t="inlineStr">
        <is>
          <t>בדירה להשקעה בנק ישראל מאפשר עד 50% מימון.</t>
        </is>
      </c>
    </row>
    <row r="16">
      <c r="B16" s="4" t="inlineStr">
        <is>
          <t>ריבית שנתית</t>
        </is>
      </c>
      <c r="C16" s="10" t="n">
        <v>5.2</v>
      </c>
    </row>
    <row r="17">
      <c r="B17" s="4" t="inlineStr">
        <is>
          <t>שנות משכנתא</t>
        </is>
      </c>
      <c r="C17" s="11" t="n">
        <v>25</v>
      </c>
    </row>
    <row r="18">
      <c r="B18" s="4" t="inlineStr">
        <is>
          <t>סכום המשכנתא</t>
        </is>
      </c>
      <c r="C18" s="12">
        <f>C6*C15/100</f>
        <v/>
      </c>
    </row>
    <row r="19">
      <c r="B19" s="4" t="inlineStr">
        <is>
          <t>החזר חודשי</t>
        </is>
      </c>
      <c r="C19" s="12">
        <f>IF(C18&lt;=0,0,PMT(C16/100/12,C17*12,-C18))</f>
        <v/>
      </c>
    </row>
    <row r="21" ht="24" customHeight="1">
      <c r="B21" s="3" t="inlineStr">
        <is>
          <t>התוצאה</t>
        </is>
      </c>
    </row>
    <row r="22">
      <c r="B22" s="4" t="inlineStr">
        <is>
          <t>הכנסה שנתית משכירות (אחרי ריקנות)</t>
        </is>
      </c>
      <c r="C22" s="12">
        <f>C8*(12-C9)</f>
        <v/>
      </c>
    </row>
    <row r="23">
      <c r="B23" s="4" t="inlineStr">
        <is>
          <t>הוצאות שנתיות</t>
        </is>
      </c>
      <c r="C23" s="12">
        <f>C10+C22*C11/100+C22*C12/100</f>
        <v/>
      </c>
    </row>
    <row r="24">
      <c r="B24" s="13" t="inlineStr">
        <is>
          <t>הכנסה תפעולית נטו בשנה (NOI)</t>
        </is>
      </c>
      <c r="C24" s="12">
        <f>C22-C23</f>
        <v/>
      </c>
    </row>
    <row r="25">
      <c r="B25" s="4" t="inlineStr">
        <is>
          <t>השקעה כוללת</t>
        </is>
      </c>
      <c r="C25" s="12">
        <f>C6+C7</f>
        <v/>
      </c>
    </row>
    <row r="26">
      <c r="B26" s="13" t="inlineStr">
        <is>
          <t>הון עצמי שהבאתם מהבית</t>
        </is>
      </c>
      <c r="C26" s="12">
        <f>C25-C18</f>
        <v/>
      </c>
    </row>
    <row r="27">
      <c r="B27" s="4" t="inlineStr">
        <is>
          <t>החזר משכנתא בשנה</t>
        </is>
      </c>
      <c r="C27" s="12">
        <f>C19*12</f>
        <v/>
      </c>
    </row>
    <row r="29" ht="8" customHeight="1"/>
    <row r="30" ht="26" customHeight="1">
      <c r="B30" s="14" t="inlineStr">
        <is>
          <t>תשואה ברוטו</t>
        </is>
      </c>
      <c r="C30" s="15">
        <f>IF(C6=0,0,C8*12/C6*100)</f>
        <v/>
      </c>
      <c r="E30" s="6" t="inlineStr">
        <is>
          <t>מה שכולם מציגים. מתעלם מעלויות הרכישה, מהריקנות ומההוצאות.</t>
        </is>
      </c>
    </row>
    <row r="31" ht="26" customHeight="1">
      <c r="B31" s="14" t="inlineStr">
        <is>
          <t>תשואה נטו</t>
        </is>
      </c>
      <c r="C31" s="15">
        <f>IF(C25=0,0,C24/C25*100)</f>
        <v/>
      </c>
      <c r="E31" s="6" t="inlineStr">
        <is>
          <t>המספר האמיתי: הכנסה תפעולית נטו חלקי ההשקעה הכוללת.</t>
        </is>
      </c>
    </row>
    <row r="32" ht="26" customHeight="1">
      <c r="B32" s="14" t="inlineStr">
        <is>
          <t>תשואה על ההון העצמי</t>
        </is>
      </c>
      <c r="C32" s="15">
        <f>IF(C26&lt;=0,0,(C24-C27)/C26*100)</f>
        <v/>
      </c>
      <c r="E32" s="6" t="inlineStr">
        <is>
          <t>כמה מייצר הכסף שהבאתם מהבית, אחרי החזרי המשכנתא.</t>
        </is>
      </c>
    </row>
    <row r="34" ht="26" customHeight="1">
      <c r="B34" s="16" t="inlineStr">
        <is>
          <t>תזרים חודשי נטו</t>
        </is>
      </c>
      <c r="C34" s="17">
        <f>(C24-C27)/12</f>
        <v/>
      </c>
      <c r="E34" s="6" t="inlineStr">
        <is>
          <t>מספר שלילי אומר שאתם משלימים מהכיס בכל חודש. זה לא בהכרח פסול, אבל חייבים לדעת את זה מראש.</t>
        </is>
      </c>
    </row>
    <row r="36" ht="28" customHeight="1">
      <c r="B36" s="18" t="inlineStr">
        <is>
          <t>הקובץ הוא כלי עזר לחישוב ואינו מהווה ייעוץ פיננסי, מיסויי או משפטי. לפני עסקה בדקו את המספרים מול יועץ משכנתאות ועורך דין.</t>
        </is>
      </c>
    </row>
  </sheetData>
  <mergeCells count="6">
    <mergeCell ref="B21:C21"/>
    <mergeCell ref="B2:C2"/>
    <mergeCell ref="B3:C3"/>
    <mergeCell ref="B5:C5"/>
    <mergeCell ref="B14:C14"/>
    <mergeCell ref="B36:E3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E23"/>
  <sheetViews>
    <sheetView rightToLeft="1" workbookViewId="0">
      <selection activeCell="A1" sqref="A1"/>
    </sheetView>
  </sheetViews>
  <sheetFormatPr baseColWidth="8" defaultRowHeight="15"/>
  <cols>
    <col width="3" customWidth="1" min="1" max="1"/>
    <col width="36" customWidth="1" min="2" max="2"/>
    <col width="18" customWidth="1" min="3" max="3"/>
    <col width="18" customWidth="1" min="4" max="4"/>
    <col width="18" customWidth="1" min="5" max="5"/>
  </cols>
  <sheetData>
    <row r="2" ht="28" customHeight="1">
      <c r="B2" s="19" t="inlineStr">
        <is>
          <t>השוואת שלושה נכסים זה מול זה</t>
        </is>
      </c>
    </row>
    <row r="4">
      <c r="B4" s="20" t="inlineStr"/>
      <c r="C4" s="20" t="inlineStr">
        <is>
          <t>נכס א׳</t>
        </is>
      </c>
      <c r="D4" s="20" t="inlineStr">
        <is>
          <t>נכס ב׳</t>
        </is>
      </c>
      <c r="E4" s="20" t="inlineStr">
        <is>
          <t>נכס ג׳</t>
        </is>
      </c>
    </row>
    <row r="5">
      <c r="B5" s="4" t="inlineStr">
        <is>
          <t>מחיר הנכס</t>
        </is>
      </c>
      <c r="C5" s="5" t="n">
        <v>1500000</v>
      </c>
      <c r="D5" s="5" t="n">
        <v>1250000</v>
      </c>
      <c r="E5" s="5" t="n">
        <v>1800000</v>
      </c>
    </row>
    <row r="6">
      <c r="B6" s="4" t="inlineStr">
        <is>
          <t>עלויות רכישה ושיפוץ</t>
        </is>
      </c>
      <c r="C6" s="5" t="n">
        <v>150000</v>
      </c>
      <c r="D6" s="5" t="n">
        <v>140000</v>
      </c>
      <c r="E6" s="5" t="n">
        <v>170000</v>
      </c>
    </row>
    <row r="7">
      <c r="B7" s="4" t="inlineStr">
        <is>
          <t>שכר דירה חודשי</t>
        </is>
      </c>
      <c r="C7" s="5" t="n">
        <v>4500</v>
      </c>
      <c r="D7" s="5" t="n">
        <v>4200</v>
      </c>
      <c r="E7" s="5" t="n">
        <v>5200</v>
      </c>
    </row>
    <row r="8">
      <c r="B8" s="4" t="inlineStr">
        <is>
          <t>חודשי ריקנות בשנה</t>
        </is>
      </c>
      <c r="C8" s="7" t="n">
        <v>0.5</v>
      </c>
      <c r="D8" s="7" t="n">
        <v>1</v>
      </c>
      <c r="E8" s="7" t="n">
        <v>0.5</v>
      </c>
    </row>
    <row r="9">
      <c r="B9" s="4" t="inlineStr">
        <is>
          <t>הוצאות קבועות בשנה</t>
        </is>
      </c>
      <c r="C9" s="5" t="n">
        <v>4000</v>
      </c>
      <c r="D9" s="5" t="n">
        <v>4500</v>
      </c>
      <c r="E9" s="5" t="n">
        <v>4000</v>
      </c>
    </row>
    <row r="10">
      <c r="B10" s="4" t="inlineStr">
        <is>
          <t>תחזוקה ובלת״מ (%)</t>
        </is>
      </c>
      <c r="C10" s="8" t="n">
        <v>5</v>
      </c>
      <c r="D10" s="8" t="n">
        <v>6</v>
      </c>
      <c r="E10" s="8" t="n">
        <v>5</v>
      </c>
    </row>
    <row r="11">
      <c r="B11" s="4" t="inlineStr">
        <is>
          <t>אחוז מימון (%)</t>
        </is>
      </c>
      <c r="C11" s="9" t="n">
        <v>50</v>
      </c>
      <c r="D11" s="9" t="n">
        <v>50</v>
      </c>
      <c r="E11" s="9" t="n">
        <v>50</v>
      </c>
    </row>
    <row r="12">
      <c r="B12" s="4" t="inlineStr">
        <is>
          <t>ריבית שנתית (%)</t>
        </is>
      </c>
      <c r="C12" s="10" t="n">
        <v>5.2</v>
      </c>
      <c r="D12" s="10" t="n">
        <v>5.2</v>
      </c>
      <c r="E12" s="10" t="n">
        <v>5.2</v>
      </c>
    </row>
    <row r="13">
      <c r="B13" s="4" t="inlineStr">
        <is>
          <t>שנות משכנתא</t>
        </is>
      </c>
      <c r="C13" s="11" t="n">
        <v>25</v>
      </c>
      <c r="D13" s="11" t="n">
        <v>25</v>
      </c>
      <c r="E13" s="11" t="n">
        <v>25</v>
      </c>
    </row>
    <row r="15">
      <c r="B15" s="14" t="inlineStr">
        <is>
          <t>התוצאות</t>
        </is>
      </c>
      <c r="C15" s="21" t="inlineStr"/>
      <c r="D15" s="21" t="inlineStr"/>
      <c r="E15" s="21" t="inlineStr"/>
    </row>
    <row r="16">
      <c r="B16" s="4" t="inlineStr">
        <is>
          <t>תשואה ברוטו</t>
        </is>
      </c>
      <c r="C16" s="22">
        <f>IF(C5=0,0,C7*12/C5*100)</f>
        <v/>
      </c>
      <c r="D16" s="22">
        <f>IF(D5=0,0,D7*12/D5*100)</f>
        <v/>
      </c>
      <c r="E16" s="22">
        <f>IF(E5=0,0,E7*12/E5*100)</f>
        <v/>
      </c>
    </row>
    <row r="17">
      <c r="B17" s="4" t="inlineStr">
        <is>
          <t>תשואה נטו</t>
        </is>
      </c>
      <c r="C17" s="22">
        <f>IF((C5+C6)=0,0,(C7*(12-C8)-C9-C7*(12-C8)*C10/100)/(C5+C6)*100)</f>
        <v/>
      </c>
      <c r="D17" s="22">
        <f>IF((D5+D6)=0,0,(D7*(12-D8)-D9-D7*(12-D8)*D10/100)/(D5+D6)*100)</f>
        <v/>
      </c>
      <c r="E17" s="22">
        <f>IF((E5+E6)=0,0,(E7*(12-E8)-E9-E7*(12-E8)*E10/100)/(E5+E6)*100)</f>
        <v/>
      </c>
    </row>
    <row r="18">
      <c r="B18" s="4" t="inlineStr">
        <is>
          <t>הון עצמי נדרש</t>
        </is>
      </c>
      <c r="C18" s="12">
        <f>C5+C6-C5*C11/100</f>
        <v/>
      </c>
      <c r="D18" s="12">
        <f>D5+D6-D5*D11/100</f>
        <v/>
      </c>
      <c r="E18" s="12">
        <f>E5+E6-E5*E11/100</f>
        <v/>
      </c>
    </row>
    <row r="19">
      <c r="B19" s="4" t="inlineStr">
        <is>
          <t>החזר משכנתא בשנה</t>
        </is>
      </c>
      <c r="C19" s="12">
        <f>IF(C5*C11/100&lt;=0,0,PMT(C12/100/12,C13*12,-C5*C11/100)*12)</f>
        <v/>
      </c>
      <c r="D19" s="12">
        <f>IF(D5*D11/100&lt;=0,0,PMT(D12/100/12,D13*12,-D5*D11/100)*12)</f>
        <v/>
      </c>
      <c r="E19" s="12">
        <f>IF(E5*E11/100&lt;=0,0,PMT(E12/100/12,E13*12,-E5*E11/100)*12)</f>
        <v/>
      </c>
    </row>
    <row r="20">
      <c r="B20" s="13" t="inlineStr">
        <is>
          <t>תשואה על ההון העצמי</t>
        </is>
      </c>
      <c r="C20" s="23">
        <f>IF((C5+C6-C5*C11/100)&lt;=0,0,((C7*(12-C8)-C9-C7*(12-C8)*C10/100)-IF(C5*C11/100&lt;=0,0,PMT(C12/100/12,C13*12,-C5*C11/100)*12))/(C5+C6-C5*C11/100)*100)</f>
        <v/>
      </c>
      <c r="D20" s="23">
        <f>IF((D5+D6-D5*D11/100)&lt;=0,0,((D7*(12-D8)-D9-D7*(12-D8)*D10/100)-IF(D5*D11/100&lt;=0,0,PMT(D12/100/12,D13*12,-D5*D11/100)*12))/(D5+D6-D5*D11/100)*100)</f>
        <v/>
      </c>
      <c r="E20" s="23">
        <f>IF((E5+E6-E5*E11/100)&lt;=0,0,((E7*(12-E8)-E9-E7*(12-E8)*E10/100)-IF(E5*E11/100&lt;=0,0,PMT(E12/100/12,E13*12,-E5*E11/100)*12))/(E5+E6-E5*E11/100)*100)</f>
        <v/>
      </c>
    </row>
    <row r="21">
      <c r="B21" s="13" t="inlineStr">
        <is>
          <t>תזרים חודשי נטו</t>
        </is>
      </c>
      <c r="C21" s="24">
        <f>((C7*(12-C8)-C9-C7*(12-C8)*C10/100)-IF(C5*C11/100&lt;=0,0,PMT(C12/100/12,C13*12,-C5*C11/100)*12))/12</f>
        <v/>
      </c>
      <c r="D21" s="24">
        <f>((D7*(12-D8)-D9-D7*(12-D8)*D10/100)-IF(D5*D11/100&lt;=0,0,PMT(D12/100/12,D13*12,-D5*D11/100)*12))/12</f>
        <v/>
      </c>
      <c r="E21" s="24">
        <f>((E7*(12-E8)-E9-E7*(12-E8)*E10/100)-IF(E5*E11/100&lt;=0,0,PMT(E12/100/12,E13*12,-E5*E11/100)*12))/12</f>
        <v/>
      </c>
    </row>
    <row r="23" ht="28" customHeight="1">
      <c r="B23" s="18" t="inlineStr">
        <is>
          <t>שורת ההכרעה היא התשואה על ההון העצמי, לא התשואה ברוטו. נכס זול עם ברוטו גבוה יכול להיות עסקה גרועה יותר מנכס יקר עם ברוטו נמוך.</t>
        </is>
      </c>
    </row>
  </sheetData>
  <mergeCells count="2">
    <mergeCell ref="B23:E23"/>
    <mergeCell ref="B2:E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B2:C13"/>
  <sheetViews>
    <sheetView rightToLeft="1" workbookViewId="0">
      <selection activeCell="A1" sqref="A1"/>
    </sheetView>
  </sheetViews>
  <sheetFormatPr baseColWidth="8" defaultRowHeight="15"/>
  <cols>
    <col width="3" customWidth="1" min="1" max="1"/>
    <col width="30" customWidth="1" min="2" max="2"/>
    <col width="90" customWidth="1" min="3" max="3"/>
  </cols>
  <sheetData>
    <row r="2" ht="28" customHeight="1">
      <c r="B2" s="19" t="inlineStr">
        <is>
          <t>איך קוראים את המספרים</t>
        </is>
      </c>
    </row>
    <row r="4" ht="46" customHeight="1">
      <c r="B4" s="25" t="inlineStr">
        <is>
          <t>תשואה ברוטו</t>
        </is>
      </c>
      <c r="C4" s="26" t="inlineStr">
        <is>
          <t>שכר הדירה השנתי חלקי מחיר הנכס. זה המספר שמופיע במודעות ובשיחות מכירה. הוא מתעלם ממס רכישה, מעורך דין, מתיווך, משיפוץ, מחודשי ריקנות ומכל הוצאה שוטפת, ולכן הוא כמעט תמיד גבוה מהמציאות.</t>
        </is>
      </c>
    </row>
    <row r="5" ht="46" customHeight="1">
      <c r="B5" s="25" t="inlineStr">
        <is>
          <t>תשואה נטו</t>
        </is>
      </c>
      <c r="C5" s="26" t="inlineStr">
        <is>
          <t>ההכנסה התפעולית נטו חלקי ההשקעה הכוללת. זה המספר שאומר מה הנכס באמת מייצר. פער של אחוז שלם בין ברוטו לנטו הוא נורמלי לגמרי.</t>
        </is>
      </c>
    </row>
    <row r="6" ht="46" customHeight="1">
      <c r="B6" s="25" t="inlineStr">
        <is>
          <t>תשואה על ההון העצמי</t>
        </is>
      </c>
      <c r="C6" s="26" t="inlineStr">
        <is>
          <t>כמה מייצר הכסף שהבאתם מהבית, אחרי שהמשכנתא לקחה את שלה. זה המספר שמאפשר להשוות השקעה בנדל״ן להשקעות אחרות.</t>
        </is>
      </c>
    </row>
    <row r="7" ht="46" customHeight="1">
      <c r="B7" s="25" t="inlineStr">
        <is>
          <t>תזרים חודשי נטו</t>
        </is>
      </c>
      <c r="C7" s="26" t="inlineStr">
        <is>
          <t>כמה נשאר בכיס בכל חודש, או כמה אתם משלימים מהכיס. משקיע שלא יודע את המספר הזה מראש מגלה אותו בחודש הראשון.</t>
        </is>
      </c>
    </row>
    <row r="8" ht="46" customHeight="1">
      <c r="B8" s="25" t="inlineStr">
        <is>
          <t>חודשי ריקנות</t>
        </is>
      </c>
      <c r="C8" s="26" t="inlineStr">
        <is>
          <t>הזמן שבו הדירה עומדת ריקה. אפס חודשי ריקנות זו הנחה שמנפחת את התשואה. חצי חודש בשנה היא הנחה סבירה, וחודש שלם באזורים עם ביקוש חלש.</t>
        </is>
      </c>
    </row>
    <row r="9" ht="46" customHeight="1">
      <c r="B9" s="25" t="inlineStr">
        <is>
          <t>תחזוקה ובלת״מ</t>
        </is>
      </c>
      <c r="C9" s="26" t="inlineStr">
        <is>
          <t>דוד, צנרת, מזגן, צבע בין שוכרים. חמישה אחוזים מההכנסה הם רצפה, לא תקרה.</t>
        </is>
      </c>
    </row>
    <row r="10" ht="46" customHeight="1">
      <c r="B10" s="25" t="inlineStr">
        <is>
          <t>עלויות רכישה</t>
        </is>
      </c>
      <c r="C10" s="26" t="inlineStr">
        <is>
          <t>מס רכישה, שכר טרחת עורך דין, תיווך, שמאי ושיפוץ. בדירה להשקעה זה מגיע בקלות לעשרה אחוזים ממחיר הנכס, והן חלק מההשקעה לכל דבר.</t>
        </is>
      </c>
    </row>
    <row r="11" ht="46" customHeight="1">
      <c r="B11" s="25" t="inlineStr">
        <is>
          <t>מה עושים עם זה</t>
        </is>
      </c>
      <c r="C11" s="26" t="inlineStr">
        <is>
          <t>אם התשואה על ההון העצמי נמוכה ממה שציפיתם, יש שלושה מנועים לשנות: מחיר הרכישה, שכר הדירה שאפשר להשיג, ותנאי המימון. הקובץ הזה מאפשר לבדוק כל אחד מהם בנפרד לפני שחותמים.</t>
        </is>
      </c>
    </row>
    <row r="13" ht="30" customHeight="1">
      <c r="B13" s="27" t="inlineStr">
        <is>
          <t>נבנה על ידי שרית שחם, ליווי משקיעים פרטיים בנדל״ן. shacham-nadlan.com · הקובץ הוא כלי עזר ואינו מהווה ייעוץ פיננסי, מיסויי או משפטי.</t>
        </is>
      </c>
    </row>
  </sheetData>
  <mergeCells count="2">
    <mergeCell ref="B13:C13"/>
    <mergeCell ref="B2:C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2026-08-22T16:22:59Z</dcterms:created>
  <dcterms:modified xsi:type="dcterms:W3CDTF">2026-08-22T16:22:59Z</dcterms:modified>
</cp:coreProperties>
</file>